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sccs.sharepoint.com/sites/ProductDepartment/Shared Documents/General/2025 Cookie Program/"/>
    </mc:Choice>
  </mc:AlternateContent>
  <xr:revisionPtr revIDLastSave="189" documentId="8_{2661B253-94B0-4A25-9689-4B2E542EF174}" xr6:coauthVersionLast="47" xr6:coauthVersionMax="47" xr10:uidLastSave="{634D0ACC-67A1-4270-8D90-0C9F532E2B24}"/>
  <bookViews>
    <workbookView xWindow="28680" yWindow="-120" windowWidth="29040" windowHeight="15840" activeTab="1" xr2:uid="{00000000-000D-0000-FFFF-FFFF00000000}"/>
  </bookViews>
  <sheets>
    <sheet name="Instructions" sheetId="3" r:id="rId1"/>
    <sheet name="ACH" sheetId="1" r:id="rId2"/>
    <sheet name="Girl Balanc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2" i="2"/>
  <c r="D3" i="2" s="1"/>
  <c r="C13" i="2"/>
  <c r="D13" i="2" s="1"/>
  <c r="C8" i="2"/>
  <c r="D8" i="2" s="1"/>
  <c r="B23" i="1"/>
  <c r="B22" i="1"/>
  <c r="B21" i="2"/>
  <c r="C7" i="2"/>
  <c r="D7" i="2" s="1"/>
  <c r="C9" i="2"/>
  <c r="D9" i="2" s="1"/>
  <c r="C10" i="2"/>
  <c r="D10" i="2" s="1"/>
  <c r="C11" i="2"/>
  <c r="D11" i="2" s="1"/>
  <c r="C12" i="2"/>
  <c r="D12" i="2" s="1"/>
  <c r="C14" i="2"/>
  <c r="D14" i="2" s="1"/>
  <c r="C15" i="2"/>
  <c r="C16" i="2"/>
  <c r="C17" i="2"/>
  <c r="C18" i="2"/>
  <c r="C19" i="2"/>
  <c r="C20" i="2"/>
  <c r="C6" i="2"/>
  <c r="D6" i="2" s="1"/>
  <c r="C21" i="2" l="1"/>
  <c r="B15" i="1" s="1"/>
  <c r="B17" i="1" s="1"/>
  <c r="D21" i="2"/>
  <c r="B26" i="1"/>
  <c r="B19" i="1" l="1"/>
  <c r="A8" i="1"/>
  <c r="B6" i="1" l="1"/>
  <c r="B7" i="1"/>
  <c r="B28" i="1"/>
</calcChain>
</file>

<file path=xl/sharedStrings.xml><?xml version="1.0" encoding="utf-8"?>
<sst xmlns="http://schemas.openxmlformats.org/spreadsheetml/2006/main" count="49" uniqueCount="41">
  <si>
    <t>Use troop dashboard to get total Sales</t>
  </si>
  <si>
    <t>Total Cookies Sold per Girl Scout</t>
  </si>
  <si>
    <t>1.  Run Girl Cookie Totals Summary Report</t>
  </si>
  <si>
    <t>Unit of mesasure is Packages</t>
  </si>
  <si>
    <t>Download as excel to easier use</t>
  </si>
  <si>
    <t>Review report equals total packages sold on dashboard</t>
  </si>
  <si>
    <t>2.Enter Girl Cookies Sales in Girl Balance tab</t>
  </si>
  <si>
    <t>Enter Girl Name</t>
  </si>
  <si>
    <t>Total Packages sold</t>
  </si>
  <si>
    <t>Use Troop Finance Tab to determine ACH 1, ACH 2, Credit Card Payments and Cookie Donor Buyout Awards</t>
  </si>
  <si>
    <t xml:space="preserve">2025 Cookies - ACH Calculator </t>
  </si>
  <si>
    <t>ACH3</t>
  </si>
  <si>
    <t>Troop</t>
  </si>
  <si>
    <t>&lt;=====</t>
  </si>
  <si>
    <t>Financial Tab - Filter Ref# ACH</t>
  </si>
  <si>
    <t>Date Of Calculation</t>
  </si>
  <si>
    <t>Amount for Cookies</t>
  </si>
  <si>
    <t>Total Sales by Troop</t>
  </si>
  <si>
    <t>Get this Number from Troop Dashboard</t>
  </si>
  <si>
    <t>Troop Proceeds</t>
  </si>
  <si>
    <t>Total Packages calculated for Proceeds</t>
  </si>
  <si>
    <t>Troop Proceeds Amount</t>
  </si>
  <si>
    <t>Total Due from troop</t>
  </si>
  <si>
    <t>Payments</t>
  </si>
  <si>
    <t>ACH 1 Paid</t>
  </si>
  <si>
    <t>Above</t>
  </si>
  <si>
    <t>ACH 2 Paid</t>
  </si>
  <si>
    <t>Credit Card payments</t>
  </si>
  <si>
    <t>Financial Tab - Filter Bank - Girl Delivered Credit Card &amp; Booth Payment Credit Card</t>
  </si>
  <si>
    <t>Cookie Donor Buy Outs - GSCCS received Payment</t>
  </si>
  <si>
    <t>Financial Tab - Filter Ref by CDB</t>
  </si>
  <si>
    <t>Total Payments Received</t>
  </si>
  <si>
    <t>ACH Total Due</t>
  </si>
  <si>
    <t>Troop XXX Proceeds Calculation</t>
  </si>
  <si>
    <t>2025 Cookie Proceeds</t>
  </si>
  <si>
    <t>Total Girl Scouts that earned 25/26 membership</t>
  </si>
  <si>
    <t>Total benefit to Troop ($60 membership cost)</t>
  </si>
  <si>
    <t>Girl Scouts</t>
  </si>
  <si>
    <t>Number of Packages for Proceeds</t>
  </si>
  <si>
    <t>Total</t>
  </si>
  <si>
    <t>Ties to Troop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</si>
</sst>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rgb="FF444444"/>
      <name val="Calibri"/>
      <family val="2"/>
      <charset val="1"/>
    </font>
    <font>
      <sz val="11"/>
      <name val="Calibri"/>
    </font>
    <font>
      <sz val="11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44" fontId="0" fillId="0" borderId="1" xfId="0" applyNumberFormat="1" applyBorder="1"/>
    <xf numFmtId="44" fontId="0" fillId="0" borderId="2" xfId="0" applyNumberFormat="1" applyBorder="1"/>
    <xf numFmtId="44" fontId="0" fillId="0" borderId="2" xfId="2" applyFont="1" applyBorder="1"/>
    <xf numFmtId="43" fontId="0" fillId="2" borderId="0" xfId="1" applyFont="1" applyFill="1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7" fillId="0" borderId="0" xfId="0" applyFont="1"/>
    <xf numFmtId="0" fontId="6" fillId="0" borderId="0" xfId="0" quotePrefix="1" applyFont="1"/>
    <xf numFmtId="14" fontId="0" fillId="0" borderId="0" xfId="0" applyNumberFormat="1"/>
    <xf numFmtId="0" fontId="7" fillId="0" borderId="0" xfId="0" quotePrefix="1" applyFont="1"/>
    <xf numFmtId="43" fontId="0" fillId="3" borderId="0" xfId="1" applyFont="1" applyFill="1"/>
    <xf numFmtId="43" fontId="6" fillId="0" borderId="0" xfId="1" quotePrefix="1" applyFont="1"/>
    <xf numFmtId="0" fontId="8" fillId="0" borderId="0" xfId="3"/>
    <xf numFmtId="43" fontId="0" fillId="0" borderId="0" xfId="0" applyNumberFormat="1"/>
    <xf numFmtId="43" fontId="0" fillId="0" borderId="0" xfId="1" applyFont="1"/>
    <xf numFmtId="43" fontId="0" fillId="0" borderId="2" xfId="1" applyFont="1" applyBorder="1"/>
    <xf numFmtId="44" fontId="0" fillId="0" borderId="0" xfId="0" applyNumberFormat="1"/>
    <xf numFmtId="0" fontId="9" fillId="0" borderId="0" xfId="3" applyFont="1"/>
    <xf numFmtId="0" fontId="2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Normal 2" xfId="3" xr:uid="{64C973E6-6849-4480-AC3E-D5A89B22D0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F4263F-E140-4AC8-A002-65E396BC17D1}" name="Table1" displayName="Table1" ref="A5:D21" totalsRowCount="1">
  <autoFilter ref="A5:D20" xr:uid="{8BF4263F-E140-4AC8-A002-65E396BC17D1}"/>
  <tableColumns count="4">
    <tableColumn id="1" xr3:uid="{6BEFB131-9C25-45F9-9671-C40A44C26C95}" name="Girl Scouts" totalsRowLabel="Total"/>
    <tableColumn id="2" xr3:uid="{5560131C-DFD7-49C6-B080-A2CE379939E6}" name="Total Packages sold" totalsRowFunction="sum"/>
    <tableColumn id="3" xr3:uid="{1567E4DC-970D-4DF2-ABD7-AAA7D6B9A5D6}" name="Number of Packages for Proceeds" totalsRowFunction="sum">
      <calculatedColumnFormula>IF(B6&gt;50,B6-50,0)</calculatedColumnFormula>
    </tableColumn>
    <tableColumn id="4" xr3:uid="{CA6D1B62-ED7B-440A-BC76-5AEA6F3933C7}" name="Troop Proceed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74CD-4032-4047-A235-960C765D772F}">
  <dimension ref="A4:D20"/>
  <sheetViews>
    <sheetView workbookViewId="0">
      <selection activeCell="B11" sqref="B11"/>
    </sheetView>
  </sheetViews>
  <sheetFormatPr defaultRowHeight="15"/>
  <sheetData>
    <row r="4" spans="1:2">
      <c r="A4" t="s">
        <v>0</v>
      </c>
    </row>
    <row r="7" spans="1:2">
      <c r="A7" t="s">
        <v>1</v>
      </c>
    </row>
    <row r="8" spans="1:2">
      <c r="A8" t="s">
        <v>2</v>
      </c>
    </row>
    <row r="9" spans="1:2">
      <c r="B9" t="s">
        <v>3</v>
      </c>
    </row>
    <row r="10" spans="1:2">
      <c r="B10" t="s">
        <v>4</v>
      </c>
    </row>
    <row r="11" spans="1:2">
      <c r="B11" t="s">
        <v>5</v>
      </c>
    </row>
    <row r="13" spans="1:2">
      <c r="A13" t="s">
        <v>6</v>
      </c>
    </row>
    <row r="14" spans="1:2">
      <c r="B14" t="s">
        <v>7</v>
      </c>
    </row>
    <row r="15" spans="1:2">
      <c r="B15" t="s">
        <v>8</v>
      </c>
    </row>
    <row r="17" spans="1:4">
      <c r="A17" s="25" t="s">
        <v>9</v>
      </c>
      <c r="B17" s="25"/>
      <c r="C17" s="25"/>
      <c r="D17" s="25"/>
    </row>
    <row r="18" spans="1:4">
      <c r="A18" s="25"/>
      <c r="B18" s="25"/>
      <c r="C18" s="25"/>
      <c r="D18" s="25"/>
    </row>
    <row r="19" spans="1:4">
      <c r="A19" s="25"/>
      <c r="B19" s="25"/>
      <c r="C19" s="25"/>
      <c r="D19" s="25"/>
    </row>
    <row r="20" spans="1:4">
      <c r="A20" s="25"/>
      <c r="B20" s="25"/>
      <c r="C20" s="25"/>
      <c r="D20" s="25"/>
    </row>
  </sheetData>
  <mergeCells count="1">
    <mergeCell ref="A17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G29"/>
  <sheetViews>
    <sheetView tabSelected="1" workbookViewId="0">
      <selection activeCell="B4" sqref="B4"/>
    </sheetView>
  </sheetViews>
  <sheetFormatPr defaultRowHeight="15"/>
  <cols>
    <col min="1" max="1" width="60.5703125" customWidth="1"/>
    <col min="2" max="2" width="20.85546875" bestFit="1" customWidth="1"/>
    <col min="3" max="3" width="10.42578125" bestFit="1" customWidth="1"/>
    <col min="4" max="4" width="9.5703125" bestFit="1" customWidth="1"/>
    <col min="12" max="12" width="9.28515625" bestFit="1" customWidth="1"/>
  </cols>
  <sheetData>
    <row r="2" spans="1:6" ht="26.25">
      <c r="A2" s="8" t="s">
        <v>10</v>
      </c>
      <c r="B2" s="10" t="s">
        <v>11</v>
      </c>
      <c r="C2" s="5"/>
      <c r="D2" s="5"/>
    </row>
    <row r="4" spans="1:6">
      <c r="A4" s="5" t="s">
        <v>12</v>
      </c>
    </row>
    <row r="5" spans="1:6">
      <c r="A5" s="7"/>
    </row>
    <row r="6" spans="1:6">
      <c r="B6" s="5" t="str">
        <f ca="1">IF(A8&gt;C6,"ACH1 Draw from Bank","ACH1 Coming Up")</f>
        <v>ACH1 Draw from Bank</v>
      </c>
      <c r="C6" s="13"/>
      <c r="D6" s="15"/>
      <c r="E6" s="5" t="s">
        <v>13</v>
      </c>
      <c r="F6" t="s">
        <v>14</v>
      </c>
    </row>
    <row r="7" spans="1:6">
      <c r="A7" s="5" t="s">
        <v>15</v>
      </c>
      <c r="B7" s="14" t="str">
        <f ca="1">IF(A8&gt;C7,"ACH2 Draw from Bank","ACH2 Coming Up")</f>
        <v>ACH2 Draw from Bank</v>
      </c>
      <c r="C7" s="13"/>
      <c r="D7" s="15"/>
      <c r="E7" s="5" t="s">
        <v>13</v>
      </c>
      <c r="F7" t="s">
        <v>14</v>
      </c>
    </row>
    <row r="8" spans="1:6">
      <c r="A8" s="6">
        <f ca="1">TODAY()</f>
        <v>45747</v>
      </c>
    </row>
    <row r="11" spans="1:6">
      <c r="A11" s="9" t="s">
        <v>16</v>
      </c>
    </row>
    <row r="12" spans="1:6" ht="15.75" thickBot="1">
      <c r="A12" t="s">
        <v>17</v>
      </c>
      <c r="B12" s="2"/>
      <c r="C12" s="5" t="s">
        <v>13</v>
      </c>
      <c r="D12" s="11" t="s">
        <v>18</v>
      </c>
    </row>
    <row r="13" spans="1:6" ht="15.75" thickTop="1"/>
    <row r="14" spans="1:6">
      <c r="A14" t="s">
        <v>19</v>
      </c>
    </row>
    <row r="15" spans="1:6">
      <c r="A15" t="s">
        <v>20</v>
      </c>
      <c r="B15" s="18">
        <f>Table1[[#Totals],[Number of Packages for Proceeds]]</f>
        <v>0</v>
      </c>
    </row>
    <row r="16" spans="1:6">
      <c r="A16" t="s">
        <v>21</v>
      </c>
      <c r="B16" s="19">
        <v>1</v>
      </c>
    </row>
    <row r="17" spans="1:7" ht="15.75" thickBot="1">
      <c r="B17" s="20">
        <f>B15*B16</f>
        <v>0</v>
      </c>
    </row>
    <row r="18" spans="1:7" ht="15.75" thickTop="1"/>
    <row r="19" spans="1:7">
      <c r="A19" t="s">
        <v>22</v>
      </c>
      <c r="B19" s="21">
        <f>B12-B17</f>
        <v>0</v>
      </c>
    </row>
    <row r="21" spans="1:7">
      <c r="A21" s="9" t="s">
        <v>23</v>
      </c>
    </row>
    <row r="22" spans="1:7">
      <c r="A22" t="s">
        <v>24</v>
      </c>
      <c r="B22" s="16">
        <f>D6</f>
        <v>0</v>
      </c>
      <c r="C22" t="s">
        <v>25</v>
      </c>
      <c r="G22" s="12"/>
    </row>
    <row r="23" spans="1:7">
      <c r="A23" t="s">
        <v>26</v>
      </c>
      <c r="B23" s="16">
        <f>D7</f>
        <v>0</v>
      </c>
      <c r="C23" t="s">
        <v>25</v>
      </c>
      <c r="G23" s="12"/>
    </row>
    <row r="24" spans="1:7">
      <c r="A24" t="s">
        <v>27</v>
      </c>
      <c r="B24" s="4"/>
      <c r="C24" s="5" t="s">
        <v>13</v>
      </c>
      <c r="D24" t="s">
        <v>28</v>
      </c>
    </row>
    <row r="25" spans="1:7">
      <c r="A25" t="s">
        <v>29</v>
      </c>
      <c r="B25" s="4">
        <v>0</v>
      </c>
      <c r="C25" s="5" t="s">
        <v>13</v>
      </c>
      <c r="D25" t="s">
        <v>30</v>
      </c>
    </row>
    <row r="26" spans="1:7" ht="15.75" thickBot="1">
      <c r="A26" t="s">
        <v>31</v>
      </c>
      <c r="B26" s="3">
        <f>SUM(B22:B25)</f>
        <v>0</v>
      </c>
    </row>
    <row r="27" spans="1:7" ht="15.75" thickTop="1"/>
    <row r="28" spans="1:7" ht="15.75" thickBot="1">
      <c r="A28" t="s">
        <v>32</v>
      </c>
      <c r="B28" s="1">
        <f>B12-B26</f>
        <v>0</v>
      </c>
    </row>
    <row r="29" spans="1:7" ht="15.75" thickTop="1"/>
  </sheetData>
  <protectedRanges>
    <protectedRange algorithmName="SHA-512" hashValue="Z0qjPZgtdREbW1f/jJhtd9Srowxt3awLN9MVN7dTran7HJ1gH5V38bcoqPuinitFFib/PbfCTXTCcoL9bP34gQ==" saltValue="LGGWLbOB0jXc4XywPEXJfg==" spinCount="100000" sqref="B26:B28" name="TOTAL DUE"/>
    <protectedRange algorithmName="SHA-512" hashValue="OeLRD4aSDCN/xpjqAe6r65FOmFbq+foJE3O81vuFspVHKdXi0n6XpNpfTNNLxxz0U1SeFN+OTX8GhpnowSP9ug==" saltValue="eXv4UIFeCQmyFih2jnRJrw==" spinCount="100000" sqref="B16:B23" name="Troop Procceds" securityDescriptor="O:WDG:WDD:(A;;CC;;;S-1-5-21-1366663253-4241239262-2412655578-4126)(A;;CC;;;S-1-5-21-1366663253-4241239262-2412655578-3420)(A;;CC;;;S-1-5-21-1366663253-4241239262-2412655578-4205)(A;;CC;;;S-1-5-21-1366663253-4241239262-2412655578-3412)(A;;CC;;;S-1-5-21-1366663253-4241239262-2412655578-3393)"/>
  </protectedRanges>
  <dataValidations count="1">
    <dataValidation allowBlank="1" showInputMessage="1" showErrorMessage="1" sqref="B24:B25" xr:uid="{00000000-0002-0000-0000-000002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BC78-61AD-4AAE-A686-DA4FF1A11CCE}">
  <dimension ref="A1:D22"/>
  <sheetViews>
    <sheetView workbookViewId="0">
      <selection activeCell="C1" sqref="C1:D1048576"/>
    </sheetView>
  </sheetViews>
  <sheetFormatPr defaultRowHeight="15"/>
  <cols>
    <col min="1" max="1" width="30.85546875" customWidth="1"/>
    <col min="2" max="2" width="20.140625" customWidth="1"/>
    <col min="3" max="3" width="32.7109375" customWidth="1"/>
    <col min="4" max="4" width="16.85546875" customWidth="1"/>
  </cols>
  <sheetData>
    <row r="1" spans="1:4">
      <c r="A1" s="5" t="s">
        <v>33</v>
      </c>
    </row>
    <row r="2" spans="1:4">
      <c r="A2" s="5" t="s">
        <v>34</v>
      </c>
      <c r="C2" s="23" t="s">
        <v>35</v>
      </c>
      <c r="D2">
        <f>COUNTIFS(B6:B14,"&gt;49")</f>
        <v>0</v>
      </c>
    </row>
    <row r="3" spans="1:4">
      <c r="C3" s="23" t="s">
        <v>36</v>
      </c>
      <c r="D3">
        <f>D2*60</f>
        <v>0</v>
      </c>
    </row>
    <row r="5" spans="1:4">
      <c r="A5" t="s">
        <v>37</v>
      </c>
      <c r="B5" t="s">
        <v>8</v>
      </c>
      <c r="C5" t="s">
        <v>38</v>
      </c>
      <c r="D5" t="s">
        <v>19</v>
      </c>
    </row>
    <row r="6" spans="1:4">
      <c r="A6" s="22"/>
      <c r="B6" s="17"/>
      <c r="C6">
        <f>IF(B6&gt;50,B6-50,0)</f>
        <v>0</v>
      </c>
      <c r="D6">
        <f>C6*1</f>
        <v>0</v>
      </c>
    </row>
    <row r="7" spans="1:4">
      <c r="A7" s="22"/>
      <c r="B7" s="17"/>
      <c r="C7">
        <f t="shared" ref="C7:C20" si="0">IF(B7&gt;50,B7-50,0)</f>
        <v>0</v>
      </c>
      <c r="D7">
        <f t="shared" ref="D7:D20" si="1">C7*1</f>
        <v>0</v>
      </c>
    </row>
    <row r="8" spans="1:4">
      <c r="A8" s="22"/>
      <c r="B8" s="17"/>
      <c r="C8">
        <f>IF(B8&gt;50,B8-50,0)</f>
        <v>0</v>
      </c>
      <c r="D8">
        <f t="shared" si="1"/>
        <v>0</v>
      </c>
    </row>
    <row r="9" spans="1:4">
      <c r="A9" s="22"/>
      <c r="B9" s="17"/>
      <c r="C9">
        <f t="shared" si="0"/>
        <v>0</v>
      </c>
      <c r="D9">
        <f t="shared" si="1"/>
        <v>0</v>
      </c>
    </row>
    <row r="10" spans="1:4">
      <c r="A10" s="22"/>
      <c r="B10" s="17"/>
      <c r="C10">
        <f t="shared" si="0"/>
        <v>0</v>
      </c>
      <c r="D10">
        <f t="shared" si="1"/>
        <v>0</v>
      </c>
    </row>
    <row r="11" spans="1:4">
      <c r="A11" s="22"/>
      <c r="B11" s="17"/>
      <c r="C11">
        <f t="shared" si="0"/>
        <v>0</v>
      </c>
      <c r="D11">
        <f t="shared" si="1"/>
        <v>0</v>
      </c>
    </row>
    <row r="12" spans="1:4">
      <c r="A12" s="22"/>
      <c r="B12" s="17"/>
      <c r="C12">
        <f t="shared" si="0"/>
        <v>0</v>
      </c>
      <c r="D12">
        <f t="shared" si="1"/>
        <v>0</v>
      </c>
    </row>
    <row r="13" spans="1:4">
      <c r="A13" s="22"/>
      <c r="B13" s="17"/>
      <c r="C13">
        <f>IF(B13&gt;50,B13-50,0)</f>
        <v>0</v>
      </c>
      <c r="D13">
        <f t="shared" si="1"/>
        <v>0</v>
      </c>
    </row>
    <row r="14" spans="1:4">
      <c r="A14" s="22"/>
      <c r="B14" s="17"/>
      <c r="C14">
        <f t="shared" si="0"/>
        <v>0</v>
      </c>
      <c r="D14">
        <f t="shared" si="1"/>
        <v>0</v>
      </c>
    </row>
    <row r="15" spans="1:4">
      <c r="C15">
        <f t="shared" si="0"/>
        <v>0</v>
      </c>
      <c r="D15">
        <f t="shared" si="1"/>
        <v>0</v>
      </c>
    </row>
    <row r="16" spans="1:4">
      <c r="C16">
        <f t="shared" si="0"/>
        <v>0</v>
      </c>
      <c r="D16">
        <f t="shared" si="1"/>
        <v>0</v>
      </c>
    </row>
    <row r="17" spans="1:4">
      <c r="C17">
        <f t="shared" si="0"/>
        <v>0</v>
      </c>
      <c r="D17">
        <f t="shared" si="1"/>
        <v>0</v>
      </c>
    </row>
    <row r="18" spans="1:4">
      <c r="C18">
        <f t="shared" si="0"/>
        <v>0</v>
      </c>
      <c r="D18">
        <f t="shared" si="1"/>
        <v>0</v>
      </c>
    </row>
    <row r="19" spans="1:4">
      <c r="C19">
        <f t="shared" si="0"/>
        <v>0</v>
      </c>
      <c r="D19">
        <f t="shared" si="1"/>
        <v>0</v>
      </c>
    </row>
    <row r="20" spans="1:4">
      <c r="C20">
        <f t="shared" si="0"/>
        <v>0</v>
      </c>
      <c r="D20">
        <f t="shared" si="1"/>
        <v>0</v>
      </c>
    </row>
    <row r="21" spans="1:4">
      <c r="A21" t="s">
        <v>39</v>
      </c>
      <c r="B21">
        <f>SUBTOTAL(109,Table1[Total Packages sold])</f>
        <v>0</v>
      </c>
      <c r="C21">
        <f>SUBTOTAL(109,Table1[Number of Packages for Proceeds])</f>
        <v>0</v>
      </c>
      <c r="D21">
        <f>SUBTOTAL(109,Table1[Troop Proceeds])</f>
        <v>0</v>
      </c>
    </row>
    <row r="22" spans="1:4">
      <c r="B22" s="24" t="s">
        <v>40</v>
      </c>
    </row>
  </sheetData>
  <protectedRanges>
    <protectedRange algorithmName="SHA-512" hashValue="fR7uPmRjz+q/MyItyjqbY2lK6saIQ2176rMLlab3MFA+/q+7HoUKOgKAUVTM5j/RyKnSoXurtqPs+s8bpqwQxA==" saltValue="CeG6UJ9whRwkZjl8lCYuQQ==" spinCount="100000" sqref="C1:D1048576" name="Range1" securityDescriptor="O:WDG:WDD:(A;;CC;;;S-1-5-21-1366663253-4241239262-2412655578-4126)(A;;CC;;;S-1-5-21-1366663253-4241239262-2412655578-3420)(A;;CC;;;S-1-5-21-1366663253-4241239262-2412655578-4205)(A;;CC;;;S-1-5-21-1366663253-4241239262-2412655578-3412)(A;;CC;;;S-1-5-21-1366663253-4241239262-2412655578-3393)"/>
  </protectedRange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C7CFC641ED704EA4E76F9421EA0C71" ma:contentTypeVersion="15" ma:contentTypeDescription="Create a new document." ma:contentTypeScope="" ma:versionID="401005d6cfe9d43236f9b7228bfae394">
  <xsd:schema xmlns:xsd="http://www.w3.org/2001/XMLSchema" xmlns:xs="http://www.w3.org/2001/XMLSchema" xmlns:p="http://schemas.microsoft.com/office/2006/metadata/properties" xmlns:ns2="350dc6a0-a954-4cfe-aeea-6446e9925484" xmlns:ns3="0fd94db8-432b-40c9-b33f-7b61bd65d491" targetNamespace="http://schemas.microsoft.com/office/2006/metadata/properties" ma:root="true" ma:fieldsID="bbbc595e447627128e1d2ce9c0b99514" ns2:_="" ns3:_="">
    <xsd:import namespace="350dc6a0-a954-4cfe-aeea-6446e9925484"/>
    <xsd:import namespace="0fd94db8-432b-40c9-b33f-7b61bd65d4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dc6a0-a954-4cfe-aeea-6446e99254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639f8b-8017-4ad5-a8f9-135cf5d00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94db8-432b-40c9-b33f-7b61bd65d49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b7766b-b3ea-4860-a68d-134f7037f596}" ma:internalName="TaxCatchAll" ma:showField="CatchAllData" ma:web="0fd94db8-432b-40c9-b33f-7b61bd65d4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0dc6a0-a954-4cfe-aeea-6446e9925484">
      <Terms xmlns="http://schemas.microsoft.com/office/infopath/2007/PartnerControls"/>
    </lcf76f155ced4ddcb4097134ff3c332f>
    <TaxCatchAll xmlns="0fd94db8-432b-40c9-b33f-7b61bd65d491" xsi:nil="true"/>
  </documentManagement>
</p:properties>
</file>

<file path=customXml/itemProps1.xml><?xml version="1.0" encoding="utf-8"?>
<ds:datastoreItem xmlns:ds="http://schemas.openxmlformats.org/officeDocument/2006/customXml" ds:itemID="{5EA444C5-27AB-4031-9B0E-503BDB3B35A5}"/>
</file>

<file path=customXml/itemProps2.xml><?xml version="1.0" encoding="utf-8"?>
<ds:datastoreItem xmlns:ds="http://schemas.openxmlformats.org/officeDocument/2006/customXml" ds:itemID="{00075869-2804-43F2-B528-FF5F1140D219}"/>
</file>

<file path=customXml/itemProps3.xml><?xml version="1.0" encoding="utf-8"?>
<ds:datastoreItem xmlns:ds="http://schemas.openxmlformats.org/officeDocument/2006/customXml" ds:itemID="{0F0C38E9-68EA-4342-AC23-48F19BD91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Alana Gabrielson</dc:creator>
  <cp:keywords/>
  <dc:description/>
  <cp:lastModifiedBy>Sarah Truchon</cp:lastModifiedBy>
  <cp:revision/>
  <dcterms:created xsi:type="dcterms:W3CDTF">2022-12-14T00:11:02Z</dcterms:created>
  <dcterms:modified xsi:type="dcterms:W3CDTF">2025-04-01T02:36:31Z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0x010100DDC7CFC641ED704EA4E76F9421EA0C71</vt:lpwstr>
  </property>
  <property fmtid="{D5CDD505-2E9C-101B-9397-08002B2CF9AE}" pid="3" name="MediaServiceImageTags">
    <vt:lpwstr/>
  </property>
</Properties>
</file>